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10035" activeTab="0"/>
  </bookViews>
  <sheets>
    <sheet name="Cover" sheetId="1" r:id="rId1"/>
    <sheet name="Actuals" sheetId="2" r:id="rId2"/>
  </sheets>
  <definedNames/>
  <calcPr fullCalcOnLoad="1"/>
</workbook>
</file>

<file path=xl/sharedStrings.xml><?xml version="1.0" encoding="utf-8"?>
<sst xmlns="http://schemas.openxmlformats.org/spreadsheetml/2006/main" count="60" uniqueCount="54">
  <si>
    <t>Flights</t>
  </si>
  <si>
    <t>Bus hire</t>
  </si>
  <si>
    <t>ClassN Avis</t>
  </si>
  <si>
    <t>Tuesday 21 September</t>
  </si>
  <si>
    <t>Swartberg Hotel Twins</t>
  </si>
  <si>
    <t>Wednesday 22 September</t>
  </si>
  <si>
    <t>Accomodation and food</t>
  </si>
  <si>
    <t>Thursday 23 September</t>
  </si>
  <si>
    <t>Barrydale Karoo Hotel</t>
  </si>
  <si>
    <t>Friday 24 September</t>
  </si>
  <si>
    <t>Saturday 24 September</t>
  </si>
  <si>
    <t>Deposit/now</t>
  </si>
  <si>
    <t>Lunch in Swellendam</t>
  </si>
  <si>
    <t>Sunday 25 September</t>
  </si>
  <si>
    <t>Lunch on Swartberg Pass</t>
  </si>
  <si>
    <t>Lunch in Oudshoorn/DeRust</t>
  </si>
  <si>
    <t>Trail lunch in Seweweekspoort</t>
  </si>
  <si>
    <t>Lunch at die Galg and trail drinks</t>
  </si>
  <si>
    <t>Lunch in Vrolikheid and trail drinks</t>
  </si>
  <si>
    <t>Dinner at CT Int.</t>
  </si>
  <si>
    <t>CPT-GRG</t>
  </si>
  <si>
    <t>Kit</t>
  </si>
  <si>
    <t>New Balance shirts</t>
  </si>
  <si>
    <t>All in (estimate)</t>
  </si>
  <si>
    <t> IB PAYMENT TO KULULA .COM 992171970  </t>
  </si>
  <si>
    <t> IB PAYMENT TO CANDUR ACTIVE VALUE 992171970  </t>
  </si>
  <si>
    <t> IB TRANSFER TO Kulula 11H52  </t>
  </si>
  <si>
    <t> IB PAYMENT TO SWARTBERG HOTEL 992171970  </t>
  </si>
  <si>
    <t> IB PAYMENT TO BARRYDALE KAROO HOT 992171970  </t>
  </si>
  <si>
    <t> IB PAYMENT TO LA PERLMAN T/A DIGI 992171970  </t>
  </si>
  <si>
    <t> IB PAYMENT TO WESTERNCAPENATURECO 992171970  </t>
  </si>
  <si>
    <t>  IB PAYMENT TO MALCOLM HYLAND 992171970  </t>
  </si>
  <si>
    <t>MN132: CPT-JNB</t>
  </si>
  <si>
    <t>MN909: JHB-GRG</t>
  </si>
  <si>
    <t>Gamkaskloof Cape Nature</t>
  </si>
  <si>
    <t>Ravenna Mountain Lodge</t>
  </si>
  <si>
    <t>Deposits</t>
  </si>
  <si>
    <t>Trail fees</t>
  </si>
  <si>
    <t xml:space="preserve">Savings </t>
  </si>
  <si>
    <t>Dinner at Bokkies</t>
  </si>
  <si>
    <t>Fuel</t>
  </si>
  <si>
    <t>Dinner at Blue Bistro, Barrydale</t>
  </si>
  <si>
    <t>Dinner at Gamkaskloof B&amp;B</t>
  </si>
  <si>
    <t>Self-catering breakfast</t>
  </si>
  <si>
    <t>To come</t>
  </si>
  <si>
    <t>Dinner at Ravenna</t>
  </si>
  <si>
    <t>Tyrone-X: Budget and actuals</t>
  </si>
  <si>
    <t>Mileage surcharge</t>
  </si>
  <si>
    <t>Less deposit (R3,300)</t>
  </si>
  <si>
    <t xml:space="preserve">Proposed request now: </t>
  </si>
  <si>
    <t>All in per runner (16)</t>
  </si>
  <si>
    <t>Trailer</t>
  </si>
  <si>
    <t>Incurred already</t>
  </si>
  <si>
    <t>Insurance surcharge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</si>
</sst>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R-1C09]\ * #,##0.00_ ;_ [$R-1C09]\ * \-#,##0.00_ ;_ [$R-1C09]\ * &quot;-&quot;??_ ;_ @_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medium">
        <color rgb="FFFFFFFF"/>
      </left>
      <right style="medium">
        <color rgb="FFC0C0C0"/>
      </right>
      <top/>
      <bottom style="medium">
        <color rgb="FFC0C0C0"/>
      </bottom>
    </border>
    <border>
      <left style="medium">
        <color rgb="FFC0C0C0"/>
      </left>
      <right style="medium">
        <color rgb="FFC0C0C0"/>
      </right>
      <top/>
      <bottom style="medium">
        <color rgb="FFC0C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44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38" fillId="0" borderId="10" xfId="44" applyNumberFormat="1" applyFont="1" applyBorder="1" applyAlignment="1">
      <alignment/>
    </xf>
    <xf numFmtId="0" fontId="36" fillId="0" borderId="0" xfId="0" applyFont="1" applyAlignment="1">
      <alignment/>
    </xf>
    <xf numFmtId="164" fontId="36" fillId="0" borderId="0" xfId="42" applyNumberFormat="1" applyFont="1" applyAlignment="1">
      <alignment/>
    </xf>
    <xf numFmtId="164" fontId="36" fillId="0" borderId="0" xfId="44" applyNumberFormat="1" applyFont="1" applyAlignment="1">
      <alignment/>
    </xf>
    <xf numFmtId="164" fontId="0" fillId="0" borderId="0" xfId="0" applyNumberFormat="1" applyAlignment="1">
      <alignment/>
    </xf>
    <xf numFmtId="0" fontId="39" fillId="0" borderId="11" xfId="0" applyFont="1" applyBorder="1" applyAlignment="1">
      <alignment wrapText="1"/>
    </xf>
    <xf numFmtId="14" fontId="39" fillId="0" borderId="12" xfId="0" applyNumberFormat="1" applyFont="1" applyBorder="1" applyAlignment="1">
      <alignment horizontal="left"/>
    </xf>
    <xf numFmtId="43" fontId="39" fillId="0" borderId="11" xfId="42" applyFont="1" applyBorder="1" applyAlignment="1">
      <alignment/>
    </xf>
    <xf numFmtId="164" fontId="0" fillId="33" borderId="0" xfId="44" applyNumberFormat="1" applyFont="1" applyFill="1" applyAlignment="1">
      <alignment/>
    </xf>
    <xf numFmtId="0" fontId="0" fillId="33" borderId="0" xfId="0" applyFill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64" fontId="0" fillId="0" borderId="0" xfId="44" applyNumberFormat="1" applyFont="1" applyFill="1" applyAlignment="1">
      <alignment/>
    </xf>
    <xf numFmtId="164" fontId="0" fillId="9" borderId="0" xfId="44" applyNumberFormat="1" applyFont="1" applyFill="1" applyAlignment="1">
      <alignment horizontal="right"/>
    </xf>
    <xf numFmtId="164" fontId="0" fillId="9" borderId="0" xfId="44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"/>
  <sheetViews>
    <sheetView tabSelected="1" zoomScalePageLayoutView="0" workbookViewId="0" topLeftCell="A37">
      <selection activeCell="C37" sqref="C37"/>
    </sheetView>
  </sheetViews>
  <sheetFormatPr defaultColWidth="9.140625" defaultRowHeight="15"/>
  <cols>
    <col min="1" max="1" width="31.57421875" style="0" customWidth="1"/>
    <col min="2" max="2" width="14.28125" style="0" customWidth="1"/>
    <col min="3" max="3" width="10.57421875" style="0" bestFit="1" customWidth="1"/>
    <col min="4" max="4" width="12.57421875" style="0" bestFit="1" customWidth="1"/>
    <col min="5" max="5" width="4.28125" style="0" hidden="1" customWidth="1"/>
    <col min="6" max="6" width="17.140625" style="0" hidden="1" customWidth="1"/>
    <col min="7" max="7" width="3.140625" style="0" customWidth="1"/>
    <col min="8" max="8" width="16.421875" style="0" customWidth="1"/>
    <col min="9" max="9" width="14.57421875" style="17" customWidth="1"/>
    <col min="10" max="10" width="2.8515625" style="0" customWidth="1"/>
    <col min="11" max="11" width="11.7109375" style="0" hidden="1" customWidth="1"/>
    <col min="12" max="12" width="13.421875" style="0" customWidth="1"/>
  </cols>
  <sheetData>
    <row r="2" ht="18.75">
      <c r="A2" s="3" t="s">
        <v>46</v>
      </c>
    </row>
    <row r="3" spans="6:11" ht="15">
      <c r="F3" s="4" t="s">
        <v>11</v>
      </c>
      <c r="H3" s="15" t="s">
        <v>52</v>
      </c>
      <c r="I3" s="18" t="s">
        <v>44</v>
      </c>
      <c r="K3" t="s">
        <v>38</v>
      </c>
    </row>
    <row r="4" ht="15">
      <c r="A4" s="1" t="s">
        <v>0</v>
      </c>
    </row>
    <row r="5" spans="1:11" ht="15">
      <c r="A5" t="s">
        <v>33</v>
      </c>
      <c r="B5">
        <v>16</v>
      </c>
      <c r="C5" s="2">
        <v>800</v>
      </c>
      <c r="D5" s="2">
        <f>C5*B5</f>
        <v>12800</v>
      </c>
      <c r="F5" s="5">
        <f>D5</f>
        <v>12800</v>
      </c>
      <c r="H5" s="14">
        <f>Actuals!C2</f>
        <v>7371</v>
      </c>
      <c r="I5" s="19"/>
      <c r="K5" s="10">
        <f>+D5-H5</f>
        <v>5429</v>
      </c>
    </row>
    <row r="6" spans="1:11" ht="15">
      <c r="A6" t="s">
        <v>20</v>
      </c>
      <c r="B6">
        <v>2</v>
      </c>
      <c r="C6" s="2">
        <v>800</v>
      </c>
      <c r="D6" s="2">
        <f>C6*B6</f>
        <v>1600</v>
      </c>
      <c r="F6" s="5">
        <f>D6</f>
        <v>1600</v>
      </c>
      <c r="H6" s="14">
        <f>Actuals!C3</f>
        <v>1832</v>
      </c>
      <c r="I6" s="19"/>
      <c r="K6" s="10">
        <f>+D6-H6</f>
        <v>-232</v>
      </c>
    </row>
    <row r="7" spans="1:11" ht="15">
      <c r="A7" t="s">
        <v>32</v>
      </c>
      <c r="B7">
        <v>14</v>
      </c>
      <c r="C7" s="2">
        <v>800</v>
      </c>
      <c r="D7" s="2">
        <f>C7*B7</f>
        <v>11200</v>
      </c>
      <c r="F7" s="5">
        <f>D7</f>
        <v>11200</v>
      </c>
      <c r="H7" s="14">
        <f>Actuals!C4</f>
        <v>8271</v>
      </c>
      <c r="I7" s="19"/>
      <c r="K7" s="10">
        <f>+D7-H7</f>
        <v>2929</v>
      </c>
    </row>
    <row r="8" spans="6:11" ht="15">
      <c r="F8" s="4"/>
      <c r="H8" s="14">
        <f>Actuals!C5</f>
        <v>3676</v>
      </c>
      <c r="I8" s="19"/>
      <c r="J8" s="10"/>
      <c r="K8" s="10">
        <f>+D8-H8</f>
        <v>-3676</v>
      </c>
    </row>
    <row r="9" spans="6:11" ht="15">
      <c r="F9" s="4"/>
      <c r="H9" s="14">
        <f>Actuals!C1</f>
        <v>5274</v>
      </c>
      <c r="I9" s="19"/>
      <c r="K9" s="10">
        <f>+D9-H9</f>
        <v>-5274</v>
      </c>
    </row>
    <row r="10" spans="1:11" ht="15">
      <c r="A10" s="1" t="s">
        <v>1</v>
      </c>
      <c r="F10" s="4"/>
      <c r="H10" s="14"/>
      <c r="I10" s="19"/>
      <c r="K10" s="10"/>
    </row>
    <row r="11" spans="1:11" ht="15">
      <c r="A11" t="s">
        <v>2</v>
      </c>
      <c r="B11">
        <v>2</v>
      </c>
      <c r="C11" s="2"/>
      <c r="D11" s="2">
        <v>12502.18</v>
      </c>
      <c r="F11" s="5">
        <v>7000</v>
      </c>
      <c r="H11" s="14">
        <f>Actuals!C11</f>
        <v>11500</v>
      </c>
      <c r="I11" s="10">
        <f>D11-H11</f>
        <v>1002.1800000000003</v>
      </c>
      <c r="K11" s="10"/>
    </row>
    <row r="12" spans="1:11" ht="15">
      <c r="A12" t="s">
        <v>40</v>
      </c>
      <c r="C12" s="2"/>
      <c r="D12" s="2">
        <v>4000</v>
      </c>
      <c r="F12" s="5"/>
      <c r="H12" s="14"/>
      <c r="I12" s="20">
        <f>D12</f>
        <v>4000</v>
      </c>
      <c r="K12" s="10"/>
    </row>
    <row r="13" spans="1:11" ht="15">
      <c r="A13" t="s">
        <v>47</v>
      </c>
      <c r="C13" s="2"/>
      <c r="D13" s="2">
        <v>1000</v>
      </c>
      <c r="F13" s="5"/>
      <c r="H13" s="14"/>
      <c r="I13" s="20">
        <f>D13</f>
        <v>1000</v>
      </c>
      <c r="K13" s="10"/>
    </row>
    <row r="14" spans="1:11" ht="15">
      <c r="A14" t="s">
        <v>53</v>
      </c>
      <c r="C14" s="2"/>
      <c r="D14" s="2">
        <v>1000</v>
      </c>
      <c r="F14" s="5"/>
      <c r="H14" s="14"/>
      <c r="I14" s="20">
        <v>1000</v>
      </c>
      <c r="K14" s="10"/>
    </row>
    <row r="15" spans="1:11" ht="15">
      <c r="A15" t="s">
        <v>51</v>
      </c>
      <c r="C15" s="2"/>
      <c r="D15" s="2">
        <f>1750</f>
        <v>1750</v>
      </c>
      <c r="F15" s="5"/>
      <c r="H15" s="14"/>
      <c r="I15" s="20">
        <f>D15</f>
        <v>1750</v>
      </c>
      <c r="K15" s="10"/>
    </row>
    <row r="16" spans="3:9" ht="15">
      <c r="C16" s="2"/>
      <c r="D16" s="2"/>
      <c r="F16" s="5"/>
      <c r="H16" s="14"/>
      <c r="I16" s="19"/>
    </row>
    <row r="17" spans="1:9" ht="15">
      <c r="A17" s="1" t="s">
        <v>21</v>
      </c>
      <c r="C17" s="2"/>
      <c r="D17" s="2"/>
      <c r="F17" s="5"/>
      <c r="H17" s="14"/>
      <c r="I17" s="19"/>
    </row>
    <row r="18" spans="1:9" ht="15">
      <c r="A18" t="s">
        <v>22</v>
      </c>
      <c r="B18">
        <v>18</v>
      </c>
      <c r="C18" s="2">
        <f>D18/B18</f>
        <v>458.3333333333333</v>
      </c>
      <c r="D18" s="2">
        <v>8250</v>
      </c>
      <c r="F18" s="5">
        <v>7000</v>
      </c>
      <c r="H18" s="14"/>
      <c r="I18" s="21">
        <f>+D18</f>
        <v>8250</v>
      </c>
    </row>
    <row r="19" spans="3:9" ht="15">
      <c r="C19" s="2"/>
      <c r="D19" s="2"/>
      <c r="F19" s="5"/>
      <c r="H19" s="14"/>
      <c r="I19" s="19"/>
    </row>
    <row r="20" spans="1:9" ht="15">
      <c r="A20" s="1" t="s">
        <v>6</v>
      </c>
      <c r="F20" s="5"/>
      <c r="H20" s="14"/>
      <c r="I20" s="19"/>
    </row>
    <row r="21" spans="6:9" ht="15">
      <c r="F21" s="5"/>
      <c r="H21" s="14"/>
      <c r="I21" s="19"/>
    </row>
    <row r="22" spans="1:9" ht="15">
      <c r="A22" s="1" t="s">
        <v>3</v>
      </c>
      <c r="F22" s="5"/>
      <c r="H22" s="14"/>
      <c r="I22" s="19"/>
    </row>
    <row r="23" spans="1:9" ht="15">
      <c r="A23" t="s">
        <v>15</v>
      </c>
      <c r="B23">
        <v>1</v>
      </c>
      <c r="C23" s="2">
        <v>1000</v>
      </c>
      <c r="D23" s="2">
        <f>C23*B23</f>
        <v>1000</v>
      </c>
      <c r="F23" s="5"/>
      <c r="H23" s="14"/>
      <c r="I23" s="19">
        <f>+D23</f>
        <v>1000</v>
      </c>
    </row>
    <row r="24" spans="1:11" ht="15">
      <c r="A24" t="s">
        <v>4</v>
      </c>
      <c r="B24">
        <v>18</v>
      </c>
      <c r="C24" s="2">
        <f>D24/B24</f>
        <v>335.88111111111107</v>
      </c>
      <c r="D24" s="2">
        <f>H24+I24</f>
        <v>6045.86</v>
      </c>
      <c r="F24" s="5">
        <f>D24/2</f>
        <v>3022.93</v>
      </c>
      <c r="H24" s="14">
        <f>Actuals!C6</f>
        <v>3022.93</v>
      </c>
      <c r="I24" s="19">
        <v>3022.93</v>
      </c>
      <c r="K24" s="10">
        <f>+F24-H24</f>
        <v>0</v>
      </c>
    </row>
    <row r="25" spans="1:9" ht="15">
      <c r="A25" t="s">
        <v>39</v>
      </c>
      <c r="B25">
        <v>18</v>
      </c>
      <c r="C25" s="2">
        <v>250</v>
      </c>
      <c r="D25" s="2">
        <f>C25*B25</f>
        <v>4500</v>
      </c>
      <c r="F25" s="5"/>
      <c r="H25" s="14"/>
      <c r="I25" s="20">
        <f>+D25</f>
        <v>4500</v>
      </c>
    </row>
    <row r="26" spans="6:9" ht="15">
      <c r="F26" s="5"/>
      <c r="H26" s="14"/>
      <c r="I26" s="19"/>
    </row>
    <row r="27" spans="1:9" ht="15">
      <c r="A27" s="1" t="s">
        <v>5</v>
      </c>
      <c r="F27" s="5"/>
      <c r="H27" s="14"/>
      <c r="I27" s="19"/>
    </row>
    <row r="28" spans="1:9" ht="15">
      <c r="A28" t="s">
        <v>14</v>
      </c>
      <c r="B28">
        <v>1</v>
      </c>
      <c r="C28" s="2">
        <v>1000</v>
      </c>
      <c r="D28" s="2">
        <f>C28*B28</f>
        <v>1000</v>
      </c>
      <c r="F28" s="5"/>
      <c r="H28" s="14"/>
      <c r="I28" s="19">
        <f>+D28</f>
        <v>1000</v>
      </c>
    </row>
    <row r="29" spans="1:11" ht="15">
      <c r="A29" t="s">
        <v>34</v>
      </c>
      <c r="B29">
        <v>18</v>
      </c>
      <c r="C29" s="2">
        <f>D29/B29</f>
        <v>198.33333333333334</v>
      </c>
      <c r="D29" s="2">
        <f>H29</f>
        <v>3570</v>
      </c>
      <c r="F29" s="5">
        <f>D29/2</f>
        <v>1785</v>
      </c>
      <c r="H29" s="14">
        <f>Actuals!C9</f>
        <v>3570</v>
      </c>
      <c r="I29" s="19"/>
      <c r="K29" s="10">
        <f>+D29-H29</f>
        <v>0</v>
      </c>
    </row>
    <row r="30" spans="1:11" ht="15">
      <c r="A30" t="s">
        <v>42</v>
      </c>
      <c r="B30">
        <v>18</v>
      </c>
      <c r="C30" s="2">
        <v>150</v>
      </c>
      <c r="D30" s="2">
        <f>C30*B30</f>
        <v>2700</v>
      </c>
      <c r="F30" s="5"/>
      <c r="H30" s="14"/>
      <c r="I30" s="19">
        <f>+D30</f>
        <v>2700</v>
      </c>
      <c r="K30" s="10"/>
    </row>
    <row r="31" spans="1:9" ht="15">
      <c r="A31" t="s">
        <v>43</v>
      </c>
      <c r="B31">
        <v>18</v>
      </c>
      <c r="C31" s="2">
        <v>50</v>
      </c>
      <c r="D31" s="2">
        <f>C31*B31</f>
        <v>900</v>
      </c>
      <c r="F31" s="5"/>
      <c r="H31" s="14"/>
      <c r="I31" s="21">
        <f>+D31</f>
        <v>900</v>
      </c>
    </row>
    <row r="32" spans="3:9" ht="15">
      <c r="C32" s="2"/>
      <c r="D32" s="2"/>
      <c r="F32" s="5"/>
      <c r="H32" s="14"/>
      <c r="I32" s="19"/>
    </row>
    <row r="33" spans="1:9" ht="15">
      <c r="A33" s="1" t="s">
        <v>7</v>
      </c>
      <c r="F33" s="5"/>
      <c r="H33" s="14"/>
      <c r="I33" s="19"/>
    </row>
    <row r="34" spans="1:9" ht="15">
      <c r="A34" t="s">
        <v>16</v>
      </c>
      <c r="B34">
        <v>1</v>
      </c>
      <c r="C34" s="2">
        <v>1000</v>
      </c>
      <c r="D34" s="2">
        <f>C34*B34</f>
        <v>1000</v>
      </c>
      <c r="F34" s="5"/>
      <c r="H34" s="14"/>
      <c r="I34" s="19">
        <f>+D34</f>
        <v>1000</v>
      </c>
    </row>
    <row r="35" spans="1:11" ht="15">
      <c r="A35" t="s">
        <v>8</v>
      </c>
      <c r="B35">
        <v>18</v>
      </c>
      <c r="C35" s="2">
        <f>D35/B35</f>
        <v>236.11111111111111</v>
      </c>
      <c r="D35" s="2">
        <f>H35+I35</f>
        <v>4250</v>
      </c>
      <c r="F35" s="5">
        <f>D35/2</f>
        <v>2125</v>
      </c>
      <c r="H35" s="14">
        <f>Actuals!C7</f>
        <v>2125</v>
      </c>
      <c r="I35" s="19">
        <v>2125</v>
      </c>
      <c r="K35" s="10">
        <f>+D35-H35</f>
        <v>2125</v>
      </c>
    </row>
    <row r="36" spans="1:9" ht="15">
      <c r="A36" t="s">
        <v>41</v>
      </c>
      <c r="B36">
        <v>18</v>
      </c>
      <c r="C36" s="2">
        <v>250</v>
      </c>
      <c r="D36" s="2">
        <f>C36*B36</f>
        <v>4500</v>
      </c>
      <c r="F36" s="5"/>
      <c r="H36" s="14"/>
      <c r="I36" s="21">
        <f>+D36</f>
        <v>4500</v>
      </c>
    </row>
    <row r="37" spans="3:9" ht="15">
      <c r="C37" s="2"/>
      <c r="D37" s="2"/>
      <c r="F37" s="5"/>
      <c r="H37" s="14"/>
      <c r="I37" s="19"/>
    </row>
    <row r="38" spans="1:9" ht="15">
      <c r="A38" s="1" t="s">
        <v>9</v>
      </c>
      <c r="F38" s="5"/>
      <c r="H38" s="14"/>
      <c r="I38" s="19"/>
    </row>
    <row r="39" spans="1:9" ht="15">
      <c r="A39" t="s">
        <v>12</v>
      </c>
      <c r="B39">
        <v>18</v>
      </c>
      <c r="C39" s="2">
        <v>150</v>
      </c>
      <c r="D39" s="2">
        <f>C39*B39</f>
        <v>2700</v>
      </c>
      <c r="F39" s="5"/>
      <c r="H39" s="14"/>
      <c r="I39" s="19">
        <f>+D39</f>
        <v>2700</v>
      </c>
    </row>
    <row r="40" spans="1:11" ht="15">
      <c r="A40" t="s">
        <v>35</v>
      </c>
      <c r="B40">
        <v>18</v>
      </c>
      <c r="C40" s="2">
        <f>D40/B40</f>
        <v>304.1666666666667</v>
      </c>
      <c r="D40" s="2">
        <v>5475</v>
      </c>
      <c r="F40" s="5">
        <f>D40/2</f>
        <v>2737.5</v>
      </c>
      <c r="H40" s="14">
        <f>Actuals!C8</f>
        <v>5475</v>
      </c>
      <c r="I40" s="19"/>
      <c r="K40" s="10">
        <f>+D40-H40</f>
        <v>0</v>
      </c>
    </row>
    <row r="41" spans="1:9" ht="15">
      <c r="A41" t="s">
        <v>45</v>
      </c>
      <c r="B41">
        <v>18</v>
      </c>
      <c r="C41" s="2">
        <v>100</v>
      </c>
      <c r="D41" s="2">
        <f>C41*B41</f>
        <v>1800</v>
      </c>
      <c r="F41" s="5"/>
      <c r="H41" s="14"/>
      <c r="I41" s="19">
        <f>+D41</f>
        <v>1800</v>
      </c>
    </row>
    <row r="42" spans="3:9" ht="15">
      <c r="C42" s="2"/>
      <c r="D42" s="2"/>
      <c r="F42" s="5"/>
      <c r="H42" s="14"/>
      <c r="I42" s="19"/>
    </row>
    <row r="43" spans="1:9" ht="15">
      <c r="A43" s="1" t="s">
        <v>10</v>
      </c>
      <c r="F43" s="5"/>
      <c r="H43" s="14"/>
      <c r="I43" s="19"/>
    </row>
    <row r="44" spans="1:9" ht="15">
      <c r="A44" t="s">
        <v>18</v>
      </c>
      <c r="B44">
        <v>1</v>
      </c>
      <c r="C44" s="2">
        <v>1000</v>
      </c>
      <c r="D44" s="2">
        <f>C44*B44</f>
        <v>1000</v>
      </c>
      <c r="F44" s="5"/>
      <c r="H44" s="14"/>
      <c r="I44" s="19">
        <f>+D44</f>
        <v>1000</v>
      </c>
    </row>
    <row r="45" spans="1:11" ht="15">
      <c r="A45" t="s">
        <v>35</v>
      </c>
      <c r="B45">
        <v>18</v>
      </c>
      <c r="C45" s="2">
        <f>D45/B45</f>
        <v>304.1666666666667</v>
      </c>
      <c r="D45" s="2">
        <v>5475</v>
      </c>
      <c r="F45" s="5">
        <f>D45/2</f>
        <v>2737.5</v>
      </c>
      <c r="H45" s="14"/>
      <c r="I45" s="19">
        <f>D45</f>
        <v>5475</v>
      </c>
      <c r="K45" s="10">
        <f>+D45-I45</f>
        <v>0</v>
      </c>
    </row>
    <row r="46" spans="1:11" ht="15">
      <c r="A46" t="s">
        <v>37</v>
      </c>
      <c r="B46">
        <v>16</v>
      </c>
      <c r="C46" s="2">
        <v>30</v>
      </c>
      <c r="D46" s="2">
        <f>C46*B46</f>
        <v>480</v>
      </c>
      <c r="F46" s="5"/>
      <c r="H46" s="14"/>
      <c r="I46" s="19">
        <v>480</v>
      </c>
      <c r="K46" s="10">
        <f>+D46-H46</f>
        <v>480</v>
      </c>
    </row>
    <row r="47" spans="1:9" ht="15">
      <c r="A47" t="s">
        <v>45</v>
      </c>
      <c r="B47">
        <v>18</v>
      </c>
      <c r="C47" s="2">
        <v>100</v>
      </c>
      <c r="D47" s="2">
        <f>C47*B47</f>
        <v>1800</v>
      </c>
      <c r="F47" s="5"/>
      <c r="H47" s="14"/>
      <c r="I47" s="19">
        <f>+D47</f>
        <v>1800</v>
      </c>
    </row>
    <row r="48" spans="3:9" ht="15">
      <c r="C48" s="2"/>
      <c r="D48" s="2"/>
      <c r="F48" s="5"/>
      <c r="H48" s="14"/>
      <c r="I48" s="19"/>
    </row>
    <row r="49" spans="1:9" ht="15">
      <c r="A49" s="1" t="s">
        <v>13</v>
      </c>
      <c r="C49" s="2"/>
      <c r="D49" s="2"/>
      <c r="F49" s="5"/>
      <c r="H49" s="14"/>
      <c r="I49" s="19"/>
    </row>
    <row r="50" spans="1:9" ht="15">
      <c r="A50" t="s">
        <v>17</v>
      </c>
      <c r="B50">
        <v>1</v>
      </c>
      <c r="C50" s="2">
        <v>1000</v>
      </c>
      <c r="D50" s="2">
        <f>C50*B50</f>
        <v>1000</v>
      </c>
      <c r="F50" s="5"/>
      <c r="H50" s="14"/>
      <c r="I50" s="19">
        <f>+D50</f>
        <v>1000</v>
      </c>
    </row>
    <row r="51" spans="1:9" ht="15">
      <c r="A51" t="s">
        <v>37</v>
      </c>
      <c r="B51">
        <v>1</v>
      </c>
      <c r="C51" s="2">
        <v>510</v>
      </c>
      <c r="D51" s="2">
        <f>C51*B51</f>
        <v>510</v>
      </c>
      <c r="F51" s="5"/>
      <c r="H51" s="14">
        <v>510</v>
      </c>
      <c r="I51" s="19"/>
    </row>
    <row r="52" spans="1:9" ht="15">
      <c r="A52" t="s">
        <v>19</v>
      </c>
      <c r="B52">
        <v>15</v>
      </c>
      <c r="C52" s="2">
        <v>200</v>
      </c>
      <c r="D52" s="2">
        <f>C52*B52</f>
        <v>3000</v>
      </c>
      <c r="F52" s="5"/>
      <c r="H52" s="14"/>
      <c r="I52" s="19">
        <f>+D52</f>
        <v>3000</v>
      </c>
    </row>
    <row r="53" spans="3:9" ht="15">
      <c r="C53" s="2"/>
      <c r="D53" s="2"/>
      <c r="F53" s="4"/>
      <c r="H53" s="14"/>
      <c r="I53" s="19"/>
    </row>
    <row r="54" spans="2:9" ht="15.75" thickBot="1">
      <c r="B54" s="10"/>
      <c r="C54" s="2"/>
      <c r="D54" s="2"/>
      <c r="F54" s="6">
        <f>SUM(F5:F53)</f>
        <v>52007.93</v>
      </c>
      <c r="H54" s="6">
        <f>SUM(H5:H53)</f>
        <v>52626.93</v>
      </c>
      <c r="I54" s="6">
        <f>SUM(I5:I53)</f>
        <v>55005.11</v>
      </c>
    </row>
    <row r="55" spans="3:4" ht="15.75" thickTop="1">
      <c r="C55" s="2"/>
      <c r="D55" s="2"/>
    </row>
    <row r="56" spans="3:4" ht="15">
      <c r="C56" s="2"/>
      <c r="D56" s="2"/>
    </row>
    <row r="57" spans="1:4" ht="15">
      <c r="A57" s="7" t="s">
        <v>36</v>
      </c>
      <c r="B57" s="7">
        <v>16</v>
      </c>
      <c r="C57" s="8">
        <v>3300</v>
      </c>
      <c r="D57" s="9">
        <f>B57*C57</f>
        <v>52800</v>
      </c>
    </row>
    <row r="58" spans="1:4" ht="15">
      <c r="A58" s="7"/>
      <c r="B58" s="7"/>
      <c r="C58" s="9"/>
      <c r="D58" s="9"/>
    </row>
    <row r="59" spans="1:4" ht="15">
      <c r="A59" t="s">
        <v>23</v>
      </c>
      <c r="C59" s="2"/>
      <c r="D59" s="2">
        <f>H54+I54</f>
        <v>107632.04000000001</v>
      </c>
    </row>
    <row r="60" spans="3:4" ht="15">
      <c r="C60" s="2"/>
      <c r="D60" s="2"/>
    </row>
    <row r="61" spans="1:4" ht="15">
      <c r="A61" t="s">
        <v>50</v>
      </c>
      <c r="C61" s="2"/>
      <c r="D61" s="2">
        <f>D59/16</f>
        <v>6727.0025000000005</v>
      </c>
    </row>
    <row r="62" spans="3:4" ht="15">
      <c r="C62" s="2"/>
      <c r="D62" s="2"/>
    </row>
    <row r="63" spans="1:4" ht="15">
      <c r="A63" t="s">
        <v>48</v>
      </c>
      <c r="C63" s="2"/>
      <c r="D63" s="2">
        <f>D61-3300</f>
        <v>3427.0025000000005</v>
      </c>
    </row>
    <row r="64" spans="3:4" ht="15">
      <c r="C64" s="2"/>
      <c r="D64" s="2"/>
    </row>
    <row r="65" spans="1:4" ht="15">
      <c r="A65" s="7" t="s">
        <v>49</v>
      </c>
      <c r="C65" s="2"/>
      <c r="D65" s="9">
        <v>3600</v>
      </c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  <row r="69" spans="3:4" ht="15">
      <c r="C69" s="2"/>
      <c r="D69" s="2"/>
    </row>
    <row r="70" spans="3:4" ht="15">
      <c r="C70" s="2"/>
      <c r="D70" s="2"/>
    </row>
    <row r="71" spans="3:4" ht="15">
      <c r="C71" s="2"/>
      <c r="D71" s="2"/>
    </row>
    <row r="72" spans="3:4" ht="15">
      <c r="C72" s="2"/>
      <c r="D7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3.8515625" style="0" customWidth="1"/>
    <col min="2" max="2" width="49.8515625" style="0" customWidth="1"/>
    <col min="3" max="3" width="10.00390625" style="0" customWidth="1"/>
    <col min="4" max="4" width="10.00390625" style="0" bestFit="1" customWidth="1"/>
  </cols>
  <sheetData>
    <row r="1" spans="1:3" ht="15.75" thickBot="1">
      <c r="A1" s="12">
        <v>40324</v>
      </c>
      <c r="B1" s="11" t="s">
        <v>24</v>
      </c>
      <c r="C1" s="13">
        <v>5274</v>
      </c>
    </row>
    <row r="2" spans="1:3" ht="15.75" thickBot="1">
      <c r="A2" s="12">
        <v>40324</v>
      </c>
      <c r="B2" s="11" t="s">
        <v>24</v>
      </c>
      <c r="C2" s="13">
        <v>7371</v>
      </c>
    </row>
    <row r="3" spans="1:3" ht="15.75" thickBot="1">
      <c r="A3" s="12">
        <v>40324</v>
      </c>
      <c r="B3" s="11" t="s">
        <v>25</v>
      </c>
      <c r="C3" s="13">
        <v>1832</v>
      </c>
    </row>
    <row r="4" spans="1:3" ht="15.75" thickBot="1">
      <c r="A4" s="12">
        <v>40324</v>
      </c>
      <c r="B4" s="11" t="s">
        <v>26</v>
      </c>
      <c r="C4" s="13">
        <v>8271</v>
      </c>
    </row>
    <row r="5" spans="1:4" ht="15.75" thickBot="1">
      <c r="A5" s="12">
        <v>40324</v>
      </c>
      <c r="B5" s="11" t="s">
        <v>24</v>
      </c>
      <c r="C5" s="13">
        <v>3676</v>
      </c>
      <c r="D5" s="16">
        <f>SUM(C1:C5)</f>
        <v>26424</v>
      </c>
    </row>
    <row r="6" spans="1:3" ht="15.75" thickBot="1">
      <c r="A6" s="12">
        <v>40332</v>
      </c>
      <c r="B6" s="11" t="s">
        <v>27</v>
      </c>
      <c r="C6" s="13">
        <v>3022.93</v>
      </c>
    </row>
    <row r="7" spans="1:3" ht="15.75" thickBot="1">
      <c r="A7" s="12">
        <v>40332</v>
      </c>
      <c r="B7" s="11" t="s">
        <v>28</v>
      </c>
      <c r="C7" s="13">
        <v>2125</v>
      </c>
    </row>
    <row r="8" spans="1:3" ht="15.75" thickBot="1">
      <c r="A8" s="12">
        <v>40351</v>
      </c>
      <c r="B8" s="11" t="s">
        <v>29</v>
      </c>
      <c r="C8" s="13">
        <v>5475</v>
      </c>
    </row>
    <row r="9" spans="1:3" ht="15.75" thickBot="1">
      <c r="A9" s="12">
        <v>40351</v>
      </c>
      <c r="B9" s="11" t="s">
        <v>30</v>
      </c>
      <c r="C9" s="13">
        <v>3570</v>
      </c>
    </row>
    <row r="10" spans="1:3" ht="15.75" thickBot="1">
      <c r="A10" s="12">
        <v>40351</v>
      </c>
      <c r="B10" s="11" t="s">
        <v>30</v>
      </c>
      <c r="C10" s="13">
        <v>510</v>
      </c>
    </row>
    <row r="11" spans="1:3" ht="15.75" thickBot="1">
      <c r="A11" s="12">
        <v>40392</v>
      </c>
      <c r="B11" s="11" t="s">
        <v>31</v>
      </c>
      <c r="C11" s="13">
        <v>11500</v>
      </c>
    </row>
    <row r="13" ht="15">
      <c r="C13" s="16">
        <f>SUM(C1:C12)</f>
        <v>52626.93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2010-03-27T13:39:37Z</dcterms:created>
  <dcterms:modified xsi:type="dcterms:W3CDTF">2010-08-17T07:11:03Z</dcterms:modified>
  <cp:category/>
  <cp:version/>
  <cp:contentType/>
  <cp:contentStatus/>
</cp:coreProperties>
</file>